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OI Calculator" sheetId="1" state="visible" r:id="rId1"/>
    <sheet xmlns:r="http://schemas.openxmlformats.org/officeDocument/2006/relationships" name="Assumptions &amp; Notes" sheetId="2" state="visible" r:id="rId2"/>
  </sheets>
  <definedNames>
    <definedName name="_xlnm.Print_Area" localSheetId="0">'ROI Calculator'!$A$1:$D$49</definedName>
    <definedName name="_xlnm.Print_Area" localSheetId="1">'Assumptions &amp; Notes'!$A$1:$B$13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4">
    <numFmt numFmtId="164" formatCode="\$#,##0"/>
    <numFmt numFmtId="165" formatCode="0.0%"/>
    <numFmt numFmtId="166" formatCode="0.0"/>
    <numFmt numFmtId="167" formatCode="#,##0.0"/>
  </numFmts>
  <fonts count="12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0"/>
      <b val="1"/>
      <color rgb="FFFFFFFF"/>
      <sz val="11"/>
    </font>
    <font>
      <name val="Calibri"/>
      <charset val="1"/>
      <family val="0"/>
      <b val="1"/>
      <sz val="11"/>
    </font>
    <font>
      <name val="Calibri"/>
      <charset val="1"/>
      <family val="0"/>
      <sz val="11"/>
    </font>
    <font>
      <name val="Calibri"/>
      <charset val="1"/>
      <family val="0"/>
      <color rgb="FF1E40AF"/>
      <sz val="11"/>
    </font>
    <font>
      <name val="Calibri"/>
      <charset val="1"/>
      <family val="0"/>
      <i val="1"/>
      <color rgb="FF6B7280"/>
      <sz val="11"/>
    </font>
    <font>
      <name val="Calibri"/>
      <charset val="1"/>
      <family val="0"/>
      <b val="1"/>
      <color rgb="FF166534"/>
      <sz val="11"/>
    </font>
    <font>
      <name val="Calibri"/>
      <charset val="1"/>
      <family val="0"/>
      <color rgb="FF374151"/>
      <sz val="9"/>
    </font>
    <font>
      <b val="1"/>
      <sz val="11"/>
    </font>
  </fonts>
  <fills count="8">
    <fill>
      <patternFill/>
    </fill>
    <fill>
      <patternFill patternType="gray125"/>
    </fill>
    <fill>
      <patternFill patternType="solid">
        <fgColor rgb="FF1E3A5F"/>
        <bgColor rgb="FF374151"/>
      </patternFill>
    </fill>
    <fill>
      <patternFill patternType="solid">
        <fgColor rgb="FFF3F4F6"/>
        <bgColor rgb="FFFFFFFF"/>
      </patternFill>
    </fill>
    <fill>
      <patternFill patternType="solid">
        <fgColor rgb="FFDBEAFE"/>
        <bgColor rgb="FFF3F4F6"/>
      </patternFill>
    </fill>
    <fill>
      <patternFill patternType="solid">
        <fgColor rgb="FFFEF9C3"/>
        <bgColor rgb="FFFFFF99"/>
      </patternFill>
    </fill>
    <fill>
      <patternFill patternType="solid">
        <fgColor rgb="FF374151"/>
        <bgColor rgb="FF1E3A5F"/>
      </patternFill>
    </fill>
    <fill>
      <patternFill patternType="solid">
        <fgColor rgb="FFDCFCE7"/>
        <bgColor rgb="FFF3F4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50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top" wrapText="1"/>
    </xf>
    <xf numFmtId="0" fontId="5" fillId="3" borderId="1" applyAlignment="1" pivotButton="0" quotePrefix="0" xfId="0">
      <alignment horizontal="general" vertical="top" wrapText="1"/>
    </xf>
    <xf numFmtId="0" fontId="5" fillId="3" borderId="1" applyAlignment="1" pivotButton="0" quotePrefix="0" xfId="0">
      <alignment horizontal="center" vertical="center"/>
    </xf>
    <xf numFmtId="0" fontId="6" fillId="0" borderId="0" applyAlignment="1" pivotButton="0" quotePrefix="0" xfId="0">
      <alignment horizontal="general" vertical="top" wrapText="1"/>
    </xf>
    <xf numFmtId="164" fontId="7" fillId="4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general" vertical="top" wrapText="1"/>
    </xf>
    <xf numFmtId="165" fontId="7" fillId="4" borderId="0" applyAlignment="1" pivotButton="0" quotePrefix="0" xfId="0">
      <alignment horizontal="right" vertical="bottom"/>
    </xf>
    <xf numFmtId="164" fontId="5" fillId="5" borderId="0" applyAlignment="1" pivotButton="0" quotePrefix="0" xfId="0">
      <alignment horizontal="right" vertical="bottom"/>
    </xf>
    <xf numFmtId="166" fontId="7" fillId="4" borderId="0" applyAlignment="1" pivotButton="0" quotePrefix="0" xfId="0">
      <alignment horizontal="right" vertical="bottom"/>
    </xf>
    <xf numFmtId="0" fontId="4" fillId="6" borderId="0" applyAlignment="1" pivotButton="0" quotePrefix="0" xfId="0">
      <alignment horizontal="general" vertical="top" wrapText="1"/>
    </xf>
    <xf numFmtId="3" fontId="7" fillId="4" borderId="0" applyAlignment="1" pivotButton="0" quotePrefix="0" xfId="0">
      <alignment horizontal="general" vertical="bottom"/>
    </xf>
    <xf numFmtId="10" fontId="7" fillId="4" borderId="0" applyAlignment="1" pivotButton="0" quotePrefix="0" xfId="0">
      <alignment horizontal="general" vertical="bottom"/>
    </xf>
    <xf numFmtId="164" fontId="7" fillId="4" borderId="0" applyAlignment="1" pivotButton="0" quotePrefix="0" xfId="0">
      <alignment horizontal="general" vertical="top" wrapText="1"/>
    </xf>
    <xf numFmtId="164" fontId="4" fillId="2" borderId="0" applyAlignment="1" pivotButton="0" quotePrefix="0" xfId="0">
      <alignment horizontal="right" vertical="bottom"/>
    </xf>
    <xf numFmtId="164" fontId="9" fillId="7" borderId="0" applyAlignment="1" pivotButton="0" quotePrefix="0" xfId="0">
      <alignment horizontal="right" vertical="bottom"/>
    </xf>
    <xf numFmtId="165" fontId="9" fillId="7" borderId="0" applyAlignment="1" pivotButton="0" quotePrefix="0" xfId="0">
      <alignment horizontal="right" vertical="bottom"/>
    </xf>
    <xf numFmtId="2" fontId="9" fillId="7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general" vertical="top" wrapText="1"/>
    </xf>
    <xf numFmtId="167" fontId="9" fillId="7" borderId="0" applyAlignment="1" pivotButton="0" quotePrefix="0" xfId="0">
      <alignment horizontal="right" vertical="bottom"/>
    </xf>
    <xf numFmtId="0" fontId="10" fillId="0" borderId="0" applyAlignment="1" pivotButton="0" quotePrefix="0" xfId="0">
      <alignment horizontal="general" vertical="top" wrapText="1"/>
    </xf>
    <xf numFmtId="0" fontId="5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general" vertical="top" wrapText="1"/>
    </xf>
    <xf numFmtId="0" fontId="5" fillId="3" borderId="1" applyAlignment="1" pivotButton="0" quotePrefix="0" xfId="0">
      <alignment horizontal="general" vertical="top" wrapText="1"/>
    </xf>
    <xf numFmtId="0" fontId="5" fillId="3" borderId="1" applyAlignment="1" pivotButton="0" quotePrefix="0" xfId="0">
      <alignment horizontal="center" vertical="center"/>
    </xf>
    <xf numFmtId="0" fontId="6" fillId="0" borderId="0" applyAlignment="1" pivotButton="0" quotePrefix="0" xfId="0">
      <alignment horizontal="general" vertical="top" wrapText="1"/>
    </xf>
    <xf numFmtId="164" fontId="7" fillId="4" borderId="0" applyAlignment="1" pivotButton="0" quotePrefix="0" xfId="0">
      <alignment horizontal="right" vertical="bottom"/>
    </xf>
    <xf numFmtId="0" fontId="8" fillId="0" borderId="0" applyAlignment="1" pivotButton="0" quotePrefix="0" xfId="0">
      <alignment horizontal="general" vertical="top" wrapText="1"/>
    </xf>
    <xf numFmtId="165" fontId="7" fillId="4" borderId="0" applyAlignment="1" pivotButton="0" quotePrefix="0" xfId="0">
      <alignment horizontal="right" vertical="bottom"/>
    </xf>
    <xf numFmtId="164" fontId="5" fillId="5" borderId="0" applyAlignment="1" pivotButton="0" quotePrefix="0" xfId="0">
      <alignment horizontal="right" vertical="bottom"/>
    </xf>
    <xf numFmtId="166" fontId="7" fillId="4" borderId="0" applyAlignment="1" pivotButton="0" quotePrefix="0" xfId="0">
      <alignment horizontal="right" vertical="bottom"/>
    </xf>
    <xf numFmtId="0" fontId="4" fillId="6" borderId="0" applyAlignment="1" pivotButton="0" quotePrefix="0" xfId="0">
      <alignment horizontal="general" vertical="top" wrapText="1"/>
    </xf>
    <xf numFmtId="3" fontId="7" fillId="4" borderId="0" applyAlignment="1" pivotButton="0" quotePrefix="0" xfId="0">
      <alignment horizontal="general" vertical="bottom"/>
    </xf>
    <xf numFmtId="10" fontId="7" fillId="4" borderId="0" applyAlignment="1" pivotButton="0" quotePrefix="0" xfId="0">
      <alignment horizontal="general" vertical="bottom"/>
    </xf>
    <xf numFmtId="164" fontId="7" fillId="4" borderId="0" applyAlignment="1" pivotButton="0" quotePrefix="0" xfId="0">
      <alignment horizontal="general" vertical="top" wrapText="1"/>
    </xf>
    <xf numFmtId="164" fontId="4" fillId="2" borderId="0" applyAlignment="1" pivotButton="0" quotePrefix="0" xfId="0">
      <alignment horizontal="right" vertical="bottom"/>
    </xf>
    <xf numFmtId="164" fontId="9" fillId="7" borderId="0" applyAlignment="1" pivotButton="0" quotePrefix="0" xfId="0">
      <alignment horizontal="right" vertical="bottom"/>
    </xf>
    <xf numFmtId="165" fontId="9" fillId="7" borderId="0" applyAlignment="1" pivotButton="0" quotePrefix="0" xfId="0">
      <alignment horizontal="right" vertical="bottom"/>
    </xf>
    <xf numFmtId="2" fontId="9" fillId="7" borderId="0" applyAlignment="1" pivotButton="0" quotePrefix="0" xfId="0">
      <alignment horizontal="right" vertical="bottom"/>
    </xf>
    <xf numFmtId="167" fontId="9" fillId="7" borderId="0" applyAlignment="1" pivotButton="0" quotePrefix="0" xfId="0">
      <alignment horizontal="right" vertical="bottom"/>
    </xf>
    <xf numFmtId="0" fontId="10" fillId="0" borderId="0" applyAlignment="1" pivotButton="0" quotePrefix="0" xfId="0">
      <alignment horizontal="general" vertical="top" wrapText="1"/>
    </xf>
    <xf numFmtId="0" fontId="5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top" wrapText="1"/>
    </xf>
    <xf numFmtId="0" fontId="11" fillId="2" borderId="0" applyAlignment="1" pivotButton="0" quotePrefix="0" xfId="0">
      <alignment horizontal="general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66534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DCFCE7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F3F4F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1E3A5F"/>
      <rgbColor rgb="FF339966"/>
      <rgbColor rgb="FF003300"/>
      <rgbColor rgb="FF333300"/>
      <rgbColor rgb="FF993300"/>
      <rgbColor rgb="FF993366"/>
      <rgbColor rgb="FF1E40AF"/>
      <rgbColor rgb="FF374151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D49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5" customWidth="1" style="25" min="1" max="1"/>
    <col width="18" customWidth="1" style="25" min="2" max="3"/>
    <col width="62" customWidth="1" style="25" min="4" max="4"/>
  </cols>
  <sheetData>
    <row r="1" ht="19.5" customHeight="1" s="26">
      <c r="A1" s="27" t="inlineStr">
        <is>
          <t>A. BENEFIT INPUTS</t>
        </is>
      </c>
    </row>
    <row r="2" ht="15.75" customHeight="1" s="26">
      <c r="A2" s="28" t="inlineStr">
        <is>
          <t>Input</t>
        </is>
      </c>
      <c r="B2" s="29" t="inlineStr">
        <is>
          <t>Value</t>
        </is>
      </c>
      <c r="C2" s="29" t="n"/>
      <c r="D2" s="28" t="inlineStr">
        <is>
          <t>Notes</t>
        </is>
      </c>
    </row>
    <row r="3" ht="15" customHeight="1" s="26">
      <c r="A3" s="30" t="inlineStr">
        <is>
          <t>Gross annual value  V_gross ($)</t>
        </is>
      </c>
      <c r="B3" s="31" t="n">
        <v>500000</v>
      </c>
      <c r="D3" s="32" t="inlineStr">
        <is>
          <t>Labor cost replaced or revenue influenced, annualized</t>
        </is>
      </c>
    </row>
    <row r="4" ht="15" customHeight="1" s="26">
      <c r="A4" s="30" t="inlineStr">
        <is>
          <t>Quality multiplier  q  (0–1)</t>
        </is>
      </c>
      <c r="B4" s="33" t="n">
        <v>0.8</v>
      </c>
      <c r="D4" s="32" t="inlineStr">
        <is>
          <t>Value-realization factor: fraction of V_gross you capture after quality effects. NOT pass/fail rate.</t>
        </is>
      </c>
    </row>
    <row r="5" ht="15" customHeight="1" s="26">
      <c r="A5" s="30" t="inlineStr">
        <is>
          <t>Quality-adjusted value  V_qa = V_gross × q</t>
        </is>
      </c>
      <c r="B5" s="34">
        <f>B3*B4</f>
        <v/>
      </c>
      <c r="D5" s="32" t="inlineStr">
        <is>
          <t>Realizable annual value</t>
        </is>
      </c>
    </row>
    <row r="6" ht="7.5" customHeight="1" s="26"/>
    <row r="7" ht="19.5" customHeight="1" s="26">
      <c r="A7" s="27" t="inlineStr">
        <is>
          <t>B. COST INPUTS — Seven Components</t>
        </is>
      </c>
    </row>
    <row r="8" ht="15.75" customHeight="1" s="26">
      <c r="A8" s="28" t="inlineStr">
        <is>
          <t>Cost Line</t>
        </is>
      </c>
      <c r="B8" s="29" t="inlineStr">
        <is>
          <t>Annual ($)</t>
        </is>
      </c>
      <c r="C8" s="29" t="n"/>
      <c r="D8" s="28" t="inlineStr">
        <is>
          <t>Notes</t>
        </is>
      </c>
    </row>
    <row r="9" ht="15" customHeight="1" s="26">
      <c r="A9" s="30" t="inlineStr">
        <is>
          <t>1. Compute &amp; inference (annual)</t>
        </is>
      </c>
      <c r="B9" s="31" t="n">
        <v>36000</v>
      </c>
      <c r="D9" s="32" t="inlineStr">
        <is>
          <t>API tokens, self-hosted infra — the only cost most vendors quote</t>
        </is>
      </c>
    </row>
    <row r="10" ht="15" customHeight="1" s="26">
      <c r="A10" s="30" t="inlineStr">
        <is>
          <t>Integration build cost (one-time, $)</t>
        </is>
      </c>
      <c r="B10" s="31" t="n">
        <v>200000</v>
      </c>
      <c r="D10" s="32" t="inlineStr">
        <is>
          <t>One-time engineering cost to connect to production systems</t>
        </is>
      </c>
    </row>
    <row r="11" ht="15" customHeight="1" s="26">
      <c r="A11" s="30" t="inlineStr">
        <is>
          <t>Integration deployment life (years)</t>
        </is>
      </c>
      <c r="B11" s="35" t="n">
        <v>3</v>
      </c>
      <c r="D11" s="32" t="inlineStr">
        <is>
          <t>Expected lifespan before major re-integration</t>
        </is>
      </c>
    </row>
    <row r="12" ht="15" customHeight="1" s="26">
      <c r="A12" s="30" t="inlineStr">
        <is>
          <t>2. Integration amortization (annual)</t>
        </is>
      </c>
      <c r="B12" s="34">
        <f>B10/B11</f>
        <v/>
      </c>
      <c r="D12" s="32" t="inlineStr">
        <is>
          <t>One-time build cost ÷ deployment years</t>
        </is>
      </c>
    </row>
    <row r="13" ht="15" customHeight="1" s="26">
      <c r="A13" s="30" t="inlineStr">
        <is>
          <t>3. Review labor (annual)</t>
        </is>
      </c>
      <c r="B13" s="31" t="n">
        <v>48000</v>
      </c>
      <c r="D13" s="32" t="inlineStr">
        <is>
          <t>Human hours spent verifying Collaborative-zone outputs × hourly rate</t>
        </is>
      </c>
    </row>
    <row r="14" ht="45" customHeight="1" s="26">
      <c r="A14" s="30" t="inlineStr">
        <is>
          <t>4. Rework cost (annual)</t>
        </is>
      </c>
      <c r="B14" s="31" t="n">
        <v>24000</v>
      </c>
      <c r="D14" s="32" t="inlineStr">
        <is>
          <t>Direct operational cost to correct errors: employee time, reruns, system corrections. Excludes reputational impact and SLA costs — those go in E[loss].</t>
        </is>
      </c>
    </row>
    <row r="15" ht="15" customHeight="1" s="26">
      <c r="A15" s="30" t="inlineStr">
        <is>
          <t>5. Monitoring &amp; observability (annual)</t>
        </is>
      </c>
      <c r="B15" s="31" t="n">
        <v>18000</v>
      </c>
      <c r="D15" s="32" t="inlineStr">
        <is>
          <t>Tooling + engineering time for drift detection and accuracy audits</t>
        </is>
      </c>
    </row>
    <row r="16" ht="15" customHeight="1" s="26">
      <c r="A16" s="30" t="inlineStr">
        <is>
          <t>Change management (one-time, $)</t>
        </is>
      </c>
      <c r="B16" s="31" t="n">
        <v>60000</v>
      </c>
      <c r="D16" s="32" t="inlineStr">
        <is>
          <t>Training, process redesign, adoption support (one-time spend)</t>
        </is>
      </c>
    </row>
    <row r="17" ht="15" customHeight="1" s="26">
      <c r="A17" s="30" t="inlineStr">
        <is>
          <t>Change management amortization life (yrs)</t>
        </is>
      </c>
      <c r="B17" s="35" t="n">
        <v>3</v>
      </c>
      <c r="D17" s="32" t="inlineStr">
        <is>
          <t>Years over which to spread the change management cost</t>
        </is>
      </c>
    </row>
    <row r="18" ht="15" customHeight="1" s="26">
      <c r="A18" s="30" t="inlineStr">
        <is>
          <t>6. Change management (annual)</t>
        </is>
      </c>
      <c r="B18" s="34">
        <f>B16/B17</f>
        <v/>
      </c>
      <c r="D18" s="32" t="inlineStr">
        <is>
          <t>Amortized over deployment life</t>
        </is>
      </c>
    </row>
    <row r="19" ht="6" customHeight="1" s="26"/>
    <row r="20" ht="19.5" customHeight="1" s="26">
      <c r="A20" s="36" t="inlineStr">
        <is>
          <t xml:space="preserve">   Expected Error Loss  E[loss]  — up to 3 error types</t>
        </is>
      </c>
    </row>
    <row r="21" ht="15.75" customHeight="1" s="26">
      <c r="A21" s="28" t="inlineStr">
        <is>
          <t>Error type</t>
        </is>
      </c>
      <c r="B21" s="29" t="inlineStr">
        <is>
          <t>Annual decisions</t>
        </is>
      </c>
      <c r="C21" s="29" t="inlineStr">
        <is>
          <t>Escaped error rate</t>
        </is>
      </c>
      <c r="D21" s="28" t="inlineStr">
        <is>
          <t>Severity per error ($) — residual consequence only</t>
        </is>
      </c>
    </row>
    <row r="22" ht="15" customHeight="1" s="26">
      <c r="A22" s="30" t="inlineStr">
        <is>
          <t>Type 1 (e.g. compliance)</t>
        </is>
      </c>
      <c r="B22" s="37" t="n">
        <v>10000</v>
      </c>
      <c r="C22" s="38" t="n">
        <v>0.005</v>
      </c>
      <c r="D22" s="39" t="n">
        <v>800</v>
      </c>
    </row>
    <row r="23" ht="15" customHeight="1" s="26">
      <c r="A23" s="30" t="inlineStr">
        <is>
          <t>Type 2 (e.g. customer-facing error)</t>
        </is>
      </c>
      <c r="B23" s="37" t="n">
        <v>5000</v>
      </c>
      <c r="C23" s="38" t="n">
        <v>0.002</v>
      </c>
      <c r="D23" s="39" t="n">
        <v>1500</v>
      </c>
    </row>
    <row r="24" ht="15" customHeight="1" s="26">
      <c r="A24" s="30" t="inlineStr">
        <is>
          <t>Type 3 (e.g. data error)</t>
        </is>
      </c>
      <c r="B24" s="37" t="n">
        <v>20000</v>
      </c>
      <c r="C24" s="38" t="n">
        <v>0.001</v>
      </c>
      <c r="D24" s="39" t="n">
        <v>400</v>
      </c>
    </row>
    <row r="25" ht="45" customHeight="1" s="26">
      <c r="A25" s="30" t="inlineStr">
        <is>
          <t>7. Expected error loss  E[loss]  (annual)</t>
        </is>
      </c>
      <c r="B25" s="34">
        <f>B22*C22*D22+B23*C23*D23+B24*C24*D24</f>
        <v/>
      </c>
      <c r="D25" s="32" t="inlineStr">
        <is>
          <t>Note: E[loss] = sum of (annual_decisions x escaped_error_rate x severity_per_error), across error types</t>
        </is>
      </c>
    </row>
    <row r="26" ht="7.5" customHeight="1" s="26"/>
    <row r="27" ht="15" customHeight="1" s="26">
      <c r="A27" s="30" t="inlineStr">
        <is>
          <t>TOTAL ANNUAL COST  C_total</t>
        </is>
      </c>
      <c r="B27" s="40">
        <f>B9+B12+B13+B14+B15+B18+B25</f>
        <v/>
      </c>
    </row>
    <row r="28" ht="7.5" customHeight="1" s="26"/>
    <row r="29" ht="19.5" customHeight="1" s="26">
      <c r="A29" s="27" t="inlineStr">
        <is>
          <t>C. RESULTS</t>
        </is>
      </c>
    </row>
    <row r="30" ht="30" customHeight="1" s="26">
      <c r="A30" s="30" t="inlineStr">
        <is>
          <t>Net annual value  (V_qa − C_total)</t>
        </is>
      </c>
      <c r="B30" s="41">
        <f>B5-B27</f>
        <v/>
      </c>
      <c r="D30" s="32" t="inlineStr">
        <is>
          <t>Positive = deployment earns more than it costs</t>
        </is>
      </c>
    </row>
    <row r="31" ht="30" customHeight="1" s="26">
      <c r="A31" s="30" t="inlineStr">
        <is>
          <t>Agent ROI  = (V_qa − C_total) / C_total</t>
        </is>
      </c>
      <c r="B31" s="42">
        <f>(B5-B27)/B27</f>
        <v/>
      </c>
      <c r="D31" s="32" t="inlineStr">
        <is>
          <t>Core ROI formula. &gt;0 = earns more than it costs</t>
        </is>
      </c>
    </row>
    <row r="32" ht="30" customHeight="1" s="26">
      <c r="A32" s="30" t="inlineStr">
        <is>
          <t>Benefit-cost ratio  = V_qa / C_total</t>
        </is>
      </c>
      <c r="B32" s="43">
        <f>B5/B27</f>
        <v/>
      </c>
      <c r="D32" s="32" t="inlineStr">
        <is>
          <t>A BCR of 1.5 is the planning hurdle used in this example. Replace it with your organisation's approved hurdle rate.</t>
        </is>
      </c>
    </row>
    <row r="33" ht="7.5" customHeight="1" s="26"/>
    <row r="34" ht="19.5" customHeight="1" s="26">
      <c r="A34" s="27" t="inlineStr">
        <is>
          <t>D. PAYBACK PERIOD — Cash View</t>
        </is>
      </c>
    </row>
    <row r="35" ht="15" customHeight="1" s="26">
      <c r="A35" s="32" t="inlineStr">
        <is>
          <t>Cash view: upfront one-time spend ÷ net monthly cash inflow.</t>
        </is>
      </c>
    </row>
    <row r="36" ht="15" customHeight="1" s="26">
      <c r="A36" s="32" t="inlineStr">
        <is>
          <t>Do not include amortized lines here (integration and change mgmt are already in C_total above).</t>
        </is>
      </c>
    </row>
    <row r="37" ht="6" customHeight="1" s="26"/>
    <row r="38" ht="30" customHeight="1" s="26">
      <c r="A38" s="30" t="inlineStr">
        <is>
          <t>Upfront one-time cash spend ($)</t>
        </is>
      </c>
      <c r="B38" s="34">
        <f>B10+B16</f>
        <v/>
      </c>
      <c r="D38" s="32" t="inlineStr">
        <is>
          <t>Integration build + change management (both one-time)</t>
        </is>
      </c>
    </row>
    <row r="39" ht="30" customHeight="1" s="26">
      <c r="A39" s="30" t="inlineStr">
        <is>
          <t>Monthly ongoing operating costs ($)</t>
        </is>
      </c>
      <c r="B39" s="34">
        <f>(B9+B13+B14+B15+B25)/12</f>
        <v/>
      </c>
      <c r="D39" s="32" t="inlineStr">
        <is>
          <t>Compute + review + rework + monitoring + E[loss], monthly</t>
        </is>
      </c>
    </row>
    <row r="40" ht="15" customHeight="1" s="26">
      <c r="A40" s="30" t="inlineStr">
        <is>
          <t>Monthly V_qa ($)</t>
        </is>
      </c>
      <c r="B40" s="34">
        <f>B5/12</f>
        <v/>
      </c>
    </row>
    <row r="41" ht="30" customHeight="1" s="26">
      <c r="A41" s="30" t="inlineStr">
        <is>
          <t>Net monthly cash value ($)</t>
        </is>
      </c>
      <c r="B41" s="34">
        <f>B40-B39</f>
        <v/>
      </c>
      <c r="D41" s="32" t="inlineStr">
        <is>
          <t>Monthly benefit minus ongoing monthly costs</t>
        </is>
      </c>
    </row>
    <row r="42" ht="30" customHeight="1" s="26">
      <c r="A42" s="30" t="inlineStr">
        <is>
          <t>Payback period (months)</t>
        </is>
      </c>
      <c r="B42" s="44">
        <f>IF(B41&gt;0,B38/B41,"N/A — negative monthly value")</f>
        <v/>
      </c>
      <c r="D42" s="32" t="inlineStr">
        <is>
          <t>Upfront cash ÷ net monthly cash value. Comparable to economic ROI above.</t>
        </is>
      </c>
    </row>
    <row r="43" ht="19.5" customHeight="1" s="26">
      <c r="A43" s="49" t="inlineStr">
        <is>
          <t>Notes</t>
        </is>
      </c>
    </row>
    <row r="44" ht="19.5" customHeight="1" s="26">
      <c r="A44" s="45" t="inlineStr">
        <is>
          <t>Blue cells = your inputs. All other cells are calculated.</t>
        </is>
      </c>
    </row>
    <row r="45" ht="13.5" customHeight="1" s="26">
      <c r="A45" s="45" t="inlineStr">
        <is>
          <t>q (quality multiplier) = value-realization factor. Set it to the fraction of gross value you can actually capture, given quality limitations.</t>
        </is>
      </c>
    </row>
    <row r="46" ht="13.5" customHeight="1" s="26">
      <c r="A46" s="45" t="inlineStr">
        <is>
          <t>Rework (row 4B) covers direct correction costs only: employee time, reruns, system corrections. Reputational impact, SLA credits, fines and legal claims go in E[loss] severity, not rework.</t>
        </is>
      </c>
    </row>
    <row r="47" ht="45" customHeight="1" s="26">
      <c r="A47" s="45" t="inlineStr">
        <is>
          <t>E[loss] covers errors that escape your review controls. Errors caught in review cost review labor (row 3B), not E[loss].</t>
        </is>
      </c>
    </row>
    <row r="48" ht="45" customHeight="1" s="26">
      <c r="A48" s="45" t="inlineStr">
        <is>
          <t>Payback (Section D) uses the cash view: one-time upfront costs only in the numerator. Integration amortization and change management amortization are already in C_total for ROI. Mixing them creates double-counting.</t>
        </is>
      </c>
    </row>
    <row r="49" ht="3" customHeight="1" s="26"/>
  </sheetData>
  <mergeCells count="14">
    <mergeCell ref="A45:D45"/>
    <mergeCell ref="A1:D1"/>
    <mergeCell ref="A34:D34"/>
    <mergeCell ref="A35:D35"/>
    <mergeCell ref="A48:D48"/>
    <mergeCell ref="A20:D20"/>
    <mergeCell ref="A29:D29"/>
    <mergeCell ref="A7:D7"/>
    <mergeCell ref="A43:D43"/>
    <mergeCell ref="A49:D49"/>
    <mergeCell ref="A47:D47"/>
    <mergeCell ref="A46:D46"/>
    <mergeCell ref="A36:D36"/>
    <mergeCell ref="A44:D44"/>
  </mergeCells>
  <printOptions horizontalCentered="1" verticalCentered="0" headings="0" gridLines="0" gridLinesSet="1"/>
  <pageMargins left="0.5" right="0.5" top="0.75" bottom="0.75" header="0.511811023622047" footer="0.511811023622047"/>
  <pageSetup orientation="landscape" paperSize="9" scale="100" fitToHeight="0" fitToWidth="1" pageOrder="downThenOver" blackAndWhite="0" draft="0" horizontalDpi="300" verticalDpi="300" copies="1"/>
  <rowBreaks count="1" manualBreakCount="1">
    <brk id="28" min="0" max="16383" man="1"/>
  </rowBreaks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B1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8" customWidth="1" style="25" min="1" max="1"/>
    <col width="80" customWidth="1" style="25" min="2" max="2"/>
  </cols>
  <sheetData>
    <row r="1" ht="15" customHeight="1" s="26">
      <c r="A1" s="46" t="inlineStr">
        <is>
          <t>Term</t>
        </is>
      </c>
      <c r="B1" s="47" t="inlineStr">
        <is>
          <t>Definition / Notes</t>
        </is>
      </c>
    </row>
    <row r="2" ht="24" customHeight="1" s="26">
      <c r="A2" s="46" t="inlineStr">
        <is>
          <t>Formula</t>
        </is>
      </c>
      <c r="B2" s="30" t="inlineStr">
        <is>
          <t>Agent ROI = (V_qa - C_total) / C_total</t>
        </is>
      </c>
    </row>
    <row r="3" ht="24" customHeight="1" s="26">
      <c r="A3" s="46" t="inlineStr">
        <is>
          <t>V_qa</t>
        </is>
      </c>
      <c r="B3" s="30" t="inlineStr">
        <is>
          <t>V_gross × q where q is the value-realization factor (0-1)</t>
        </is>
      </c>
    </row>
    <row r="4" ht="24" customHeight="1" s="26">
      <c r="A4" s="46" t="inlineStr">
        <is>
          <t>q definition</t>
        </is>
      </c>
      <c r="B4" s="30" t="inlineStr">
        <is>
          <t>Fraction of gross value captured after quality effects. NOT the pass/fail rate. Rework cost is separate.</t>
        </is>
      </c>
    </row>
    <row r="5" ht="24" customHeight="1" s="26">
      <c r="A5" s="46" t="inlineStr">
        <is>
          <t>E[loss]</t>
        </is>
      </c>
      <c r="B5" s="30" t="inlineStr">
        <is>
          <t>E[loss] = sum of (annual decisions x escaped error rate x severity per error type), across error types. "Escaped" means errors that survive your review controls.</t>
        </is>
      </c>
    </row>
    <row r="6" ht="24" customHeight="1" s="26">
      <c r="A6" s="46" t="inlineStr">
        <is>
          <t>Payback view</t>
        </is>
      </c>
      <c r="B6" s="30" t="inlineStr">
        <is>
          <t>Cash view: upfront one-time spend / net monthly cash inflow. Integration amortization and change management are in C_total; do not add them to the numerator again.</t>
        </is>
      </c>
    </row>
    <row r="7" ht="24" customHeight="1" s="26">
      <c r="A7" s="46" t="inlineStr">
        <is>
          <t>Integration amortization</t>
        </is>
      </c>
      <c r="B7" s="30" t="inlineStr">
        <is>
          <t>One-time build cost / deployment lifespan (years). Belongs in C_total, NOT in upfront for payback.</t>
        </is>
      </c>
    </row>
    <row r="8" ht="24" customHeight="1" s="26">
      <c r="A8" s="46" t="inlineStr">
        <is>
          <t>Change management amortization</t>
        </is>
      </c>
      <c r="B8" s="30" t="inlineStr">
        <is>
          <t>One-time CM cost / amortization life. Belongs in C_total, NOT in upfront for payback.</t>
        </is>
      </c>
    </row>
    <row r="9" ht="24" customHeight="1" s="26">
      <c r="A9" s="46" t="inlineStr">
        <is>
          <t>q vs rework</t>
        </is>
      </c>
      <c r="B9" s="30" t="inlineStr">
        <is>
          <t>q scales benefits. Rework is an explicit cost. They model different things. No double-counting when both are present.</t>
        </is>
      </c>
    </row>
    <row r="10" ht="24" customHeight="1" s="26">
      <c r="A10" s="46" t="inlineStr">
        <is>
          <t>BCR threshold</t>
        </is>
      </c>
      <c r="B10" s="30" t="inlineStr">
        <is>
          <t>This example uses a 1.5 benefit-cost ratio as an illustrative hurdle. Replace it with your organization's approved investment threshold.</t>
        </is>
      </c>
    </row>
    <row r="11" ht="24" customHeight="1" s="26">
      <c r="A11" s="46" t="inlineStr">
        <is>
          <t>Payback range</t>
        </is>
      </c>
      <c r="B11" s="30" t="inlineStr">
        <is>
          <t>9-24 months is a rough planning heuristic under the cash view for fully-loaded enterprise AI deployments, not a market average or published benchmark.</t>
        </is>
      </c>
    </row>
    <row r="12" ht="24" customHeight="1" s="26">
      <c r="A12" s="46" t="inlineStr">
        <is>
          <t>Source</t>
        </is>
      </c>
      <c r="B12" s="30" t="inlineStr">
        <is>
          <t>Formula and framework: kubersharma.com/writing/ai-agent-roi</t>
        </is>
      </c>
    </row>
    <row r="13" ht="35.05" customHeight="1" s="26">
      <c r="A13" s="25" t="inlineStr">
        <is>
          <t>Severity (E[loss])</t>
        </is>
      </c>
      <c r="B13" s="48" t="inlineStr">
        <is>
          <t>Severity per error captures residual consequences only: refunds, SLA credits, write-offs, fines, legal claims, quantified customer loss. Exclude correction labor already counted in rework (C_rework).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2026-07-25T01:31:30Z</dcterms:created>
  <dcterms:modified xmlns:dcterms="http://purl.org/dc/terms/" xmlns:xsi="http://www.w3.org/2001/XMLSchema-instance" xsi:type="dcterms:W3CDTF">2026-07-27T21:04:08Z</dcterms:modified>
  <cp:revision>0</cp:revision>
</cp:coreProperties>
</file>